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erryhartl/Desktop/SLA Directory Content pages/"/>
    </mc:Choice>
  </mc:AlternateContent>
  <xr:revisionPtr revIDLastSave="0" documentId="13_ncr:1_{D851310F-B18B-1D48-85E4-A04D518CE636}" xr6:coauthVersionLast="36" xr6:coauthVersionMax="46" xr10:uidLastSave="{00000000-0000-0000-0000-000000000000}"/>
  <bookViews>
    <workbookView xWindow="3060" yWindow="460" windowWidth="27320" windowHeight="26720" xr2:uid="{00000000-000D-0000-FFFF-FFFF00000000}"/>
  </bookViews>
  <sheets>
    <sheet name="Serpent Data" sheetId="1" r:id="rId1"/>
    <sheet name="MN IceOut" sheetId="4" r:id="rId2"/>
    <sheet name="Linest fcn" sheetId="3" r:id="rId3"/>
  </sheets>
  <calcPr calcId="181029"/>
</workbook>
</file>

<file path=xl/calcChain.xml><?xml version="1.0" encoding="utf-8"?>
<calcChain xmlns="http://schemas.openxmlformats.org/spreadsheetml/2006/main">
  <c r="F4" i="1" l="1"/>
  <c r="F3" i="1"/>
  <c r="D43" i="1" s="1"/>
  <c r="C44" i="1"/>
  <c r="C45" i="1"/>
  <c r="D42" i="1" l="1"/>
  <c r="D41" i="1"/>
  <c r="C47" i="1"/>
  <c r="D40" i="1"/>
  <c r="C46" i="1"/>
  <c r="D37" i="1" l="1"/>
  <c r="D19" i="1"/>
  <c r="D25" i="1"/>
  <c r="D11" i="1"/>
  <c r="D23" i="1"/>
  <c r="D14" i="1"/>
  <c r="D6" i="1"/>
  <c r="D27" i="1"/>
  <c r="D7" i="1"/>
  <c r="D18" i="1"/>
  <c r="D8" i="1"/>
  <c r="D34" i="1"/>
  <c r="D35" i="1"/>
  <c r="D36" i="1"/>
  <c r="D29" i="1"/>
  <c r="D16" i="1"/>
  <c r="D24" i="1"/>
  <c r="D20" i="1"/>
  <c r="D21" i="1"/>
  <c r="D4" i="1"/>
  <c r="D13" i="1"/>
  <c r="D22" i="1"/>
  <c r="D10" i="1"/>
  <c r="D17" i="1"/>
  <c r="D26" i="1"/>
  <c r="D31" i="1"/>
  <c r="D39" i="1"/>
  <c r="D38" i="1"/>
  <c r="D12" i="1"/>
  <c r="D30" i="1"/>
  <c r="D33" i="1"/>
  <c r="D9" i="1"/>
  <c r="D5" i="1"/>
  <c r="D15" i="1"/>
  <c r="D28" i="1"/>
  <c r="D32" i="1"/>
</calcChain>
</file>

<file path=xl/sharedStrings.xml><?xml version="1.0" encoding="utf-8"?>
<sst xmlns="http://schemas.openxmlformats.org/spreadsheetml/2006/main" count="105" uniqueCount="97">
  <si>
    <t>Year</t>
  </si>
  <si>
    <t>Fitline</t>
  </si>
  <si>
    <t>Avg=</t>
  </si>
  <si>
    <t>"Fitline" is drawn from above slope and intercept</t>
  </si>
  <si>
    <t>April*</t>
  </si>
  <si>
    <t>Data X</t>
  </si>
  <si>
    <t>Data Y</t>
  </si>
  <si>
    <t>Step 1</t>
  </si>
  <si>
    <t>Entry the known X and Y data</t>
  </si>
  <si>
    <t>Step 2</t>
  </si>
  <si>
    <t xml:space="preserve">Step 3 </t>
  </si>
  <si>
    <t>Excel's Array Formula LINEST(Known_Y's, Known_X's, Const, Stats)</t>
  </si>
  <si>
    <t>Step 4</t>
  </si>
  <si>
    <t>To finish creation of formula press Ctrl+Shift+Enter</t>
  </si>
  <si>
    <t>Create formula (with Const=TRUE, and Stats=TRUE)</t>
  </si>
  <si>
    <t>Select cells where output array results are to be placed</t>
  </si>
  <si>
    <t>(For Stats=TRUE, select 2 cols by 5 row)</t>
  </si>
  <si>
    <t xml:space="preserve">Step 5 </t>
  </si>
  <si>
    <t>b</t>
  </si>
  <si>
    <t>DF</t>
  </si>
  <si>
    <t>m</t>
  </si>
  <si>
    <t>m=slope of the best fit line</t>
  </si>
  <si>
    <t>b=intercept of the best fit line</t>
  </si>
  <si>
    <t>R-Squared</t>
  </si>
  <si>
    <t>R-Squared=coefficient of determination (i.e. Variation explained by the fit).</t>
  </si>
  <si>
    <t>An "array formula" has more than one output value, so an output array is needed</t>
  </si>
  <si>
    <t>LINEST output array</t>
  </si>
  <si>
    <t>Fit Y</t>
  </si>
  <si>
    <t>sen</t>
  </si>
  <si>
    <t>seb=std error for b</t>
  </si>
  <si>
    <t>seb</t>
  </si>
  <si>
    <t>sey</t>
  </si>
  <si>
    <t>F</t>
  </si>
  <si>
    <t>sseg</t>
  </si>
  <si>
    <t>ssresid</t>
  </si>
  <si>
    <t>sey=std error for y estimated</t>
  </si>
  <si>
    <t>DF=Degree of Freedom (Use to look up critical F value in tables).</t>
  </si>
  <si>
    <t>sseg=regression sum of squares</t>
  </si>
  <si>
    <t>ssresid=residual sum of squares</t>
  </si>
  <si>
    <t>F=F statistic for the observed values</t>
  </si>
  <si>
    <t xml:space="preserve">CI=0.9882 +/- 1.761 * 0.02882 = 0.9882 +/- 0.0508          </t>
  </si>
  <si>
    <t>CI(90%) is 0.9374 to 1.0390</t>
  </si>
  <si>
    <t>sen=std error for m (Std Error is the Std Deviation for sample of size n)</t>
  </si>
  <si>
    <t>y=m*x+b</t>
  </si>
  <si>
    <t>Now to be</t>
  </si>
  <si>
    <t>more general</t>
  </si>
  <si>
    <t>lets give the</t>
  </si>
  <si>
    <t>numbers</t>
  </si>
  <si>
    <t>these names</t>
  </si>
  <si>
    <t>WHERE:</t>
  </si>
  <si>
    <t>What do the output array numbers mean?</t>
  </si>
  <si>
    <t>These 10 numbers are</t>
  </si>
  <si>
    <t xml:space="preserve">when the 16 pairs of </t>
  </si>
  <si>
    <t>X and Y are fit to a line.</t>
  </si>
  <si>
    <t>DF=n-2=16-2=14</t>
  </si>
  <si>
    <t>NOTE: 5.0% of the expected slopes will be greater than 1.0390</t>
  </si>
  <si>
    <t>A 90% confidence interval (CI) for slope is m +/- [t(DF,0.10)]*sen</t>
  </si>
  <si>
    <t>Student's t Table, t(14,0.10)=1.761</t>
  </si>
  <si>
    <t>plus 5.0% will be less than 0.9374 (or 10% outside the CI).</t>
  </si>
  <si>
    <t>The area in the two tails is 10%</t>
  </si>
  <si>
    <t>StdDev=</t>
  </si>
  <si>
    <t>95% of</t>
  </si>
  <si>
    <t>is on or between</t>
  </si>
  <si>
    <t>May 1</t>
  </si>
  <si>
    <t>Mar 31</t>
  </si>
  <si>
    <t>May 4</t>
  </si>
  <si>
    <t>the time, the iceout</t>
  </si>
  <si>
    <t>That is a spread of</t>
  </si>
  <si>
    <t>Source</t>
  </si>
  <si>
    <t>C-I Courier Newspaper of Apr 27, 2011</t>
  </si>
  <si>
    <t>Scattered ICE-OUT data before 1981 but not plotted above</t>
  </si>
  <si>
    <t>Comment</t>
  </si>
  <si>
    <t>Mar 25</t>
  </si>
  <si>
    <t>A-1.96SD=</t>
  </si>
  <si>
    <t>A+1.96SD=</t>
  </si>
  <si>
    <t>Also see website:</t>
  </si>
  <si>
    <t>dnr.state.mn.us/ice_out/index.html</t>
  </si>
  <si>
    <t>May 13</t>
  </si>
  <si>
    <t>Apr 18</t>
  </si>
  <si>
    <t>these two dates.</t>
  </si>
  <si>
    <t>April 13</t>
  </si>
  <si>
    <t>April 24</t>
  </si>
  <si>
    <t>=Fitline's slope of data (days/year)</t>
  </si>
  <si>
    <t>=Fitline's intercept of data (day)</t>
  </si>
  <si>
    <t>*NOTE</t>
  </si>
  <si>
    <t>MN Ice- Data</t>
  </si>
  <si>
    <t>Examples of "Number</t>
  </si>
  <si>
    <t>etc</t>
  </si>
  <si>
    <t>Mar 29th</t>
  </si>
  <si>
    <t>May 8th</t>
  </si>
  <si>
    <t xml:space="preserve">Mar 29th &amp; </t>
  </si>
  <si>
    <t>41 days.</t>
  </si>
  <si>
    <t>Ice-Out on Serpent Lake (18-0090)</t>
  </si>
  <si>
    <t>of Days in Mar &amp; May"</t>
  </si>
  <si>
    <t>April#</t>
  </si>
  <si>
    <t>Real Date</t>
  </si>
  <si>
    <t>"Ice Out" is &gt;90% of the lake's surface is ice free at sunset.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</si>
</sst>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"/>
    <numFmt numFmtId="166" formatCode="0.0000"/>
    <numFmt numFmtId="167" formatCode="[$-409]mmm\-yy;@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0" xfId="0" quotePrefix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/>
    <xf numFmtId="0" fontId="3" fillId="0" borderId="0" xfId="0" applyFont="1"/>
    <xf numFmtId="49" fontId="0" fillId="0" borderId="0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1" fontId="0" fillId="0" borderId="9" xfId="0" applyNumberFormat="1" applyBorder="1"/>
    <xf numFmtId="0" fontId="0" fillId="2" borderId="0" xfId="0" applyFill="1"/>
    <xf numFmtId="16" fontId="6" fillId="0" borderId="0" xfId="0" quotePrefix="1" applyNumberFormat="1" applyFont="1"/>
    <xf numFmtId="0" fontId="6" fillId="0" borderId="0" xfId="0" applyFont="1" applyAlignment="1">
      <alignment horizontal="center"/>
    </xf>
    <xf numFmtId="0" fontId="6" fillId="0" borderId="0" xfId="0" quotePrefix="1" applyFont="1"/>
    <xf numFmtId="0" fontId="6" fillId="0" borderId="0" xfId="0" applyFont="1"/>
    <xf numFmtId="0" fontId="6" fillId="0" borderId="0" xfId="0" applyFont="1" applyAlignment="1">
      <alignment horizontal="right"/>
    </xf>
    <xf numFmtId="167" fontId="6" fillId="0" borderId="0" xfId="0" quotePrefix="1" applyNumberFormat="1" applyFont="1"/>
    <xf numFmtId="0" fontId="0" fillId="2" borderId="13" xfId="0" applyFill="1" applyBorder="1"/>
    <xf numFmtId="165" fontId="0" fillId="2" borderId="14" xfId="0" applyNumberFormat="1" applyFill="1" applyBorder="1" applyAlignment="1">
      <alignment horizontal="center"/>
    </xf>
    <xf numFmtId="16" fontId="6" fillId="2" borderId="0" xfId="0" quotePrefix="1" applyNumberFormat="1" applyFont="1" applyFill="1"/>
    <xf numFmtId="0" fontId="0" fillId="0" borderId="15" xfId="0" applyBorder="1"/>
    <xf numFmtId="0" fontId="0" fillId="3" borderId="0" xfId="0" applyFill="1"/>
    <xf numFmtId="0" fontId="1" fillId="3" borderId="0" xfId="0" applyFont="1" applyFill="1" applyAlignment="1">
      <alignment horizontal="right"/>
    </xf>
    <xf numFmtId="0" fontId="0" fillId="3" borderId="0" xfId="0" applyFill="1" applyBorder="1"/>
    <xf numFmtId="49" fontId="0" fillId="3" borderId="0" xfId="0" applyNumberFormat="1" applyFill="1" applyBorder="1"/>
    <xf numFmtId="49" fontId="0" fillId="0" borderId="0" xfId="0" applyNumberFormat="1" applyFill="1" applyBorder="1"/>
    <xf numFmtId="16" fontId="6" fillId="0" borderId="0" xfId="0" quotePrefix="1" applyNumberFormat="1" applyFont="1" applyAlignment="1">
      <alignment horizontal="left"/>
    </xf>
    <xf numFmtId="0" fontId="1" fillId="3" borderId="0" xfId="0" applyFont="1" applyFill="1"/>
    <xf numFmtId="0" fontId="1" fillId="3" borderId="0" xfId="0" quotePrefix="1" applyFont="1" applyFill="1"/>
    <xf numFmtId="0" fontId="3" fillId="3" borderId="0" xfId="0" applyFont="1" applyFill="1" applyBorder="1"/>
    <xf numFmtId="0" fontId="3" fillId="3" borderId="0" xfId="0" applyFont="1" applyFill="1"/>
    <xf numFmtId="0" fontId="3" fillId="0" borderId="0" xfId="0" quotePrefix="1" applyFont="1"/>
    <xf numFmtId="0" fontId="1" fillId="0" borderId="0" xfId="0" applyFont="1" applyFill="1"/>
    <xf numFmtId="0" fontId="0" fillId="0" borderId="0" xfId="0" applyFill="1"/>
    <xf numFmtId="0" fontId="3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7" xfId="0" applyFon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1" fillId="2" borderId="13" xfId="0" applyFont="1" applyFill="1" applyBorder="1"/>
    <xf numFmtId="0" fontId="0" fillId="2" borderId="18" xfId="0" applyFill="1" applyBorder="1"/>
    <xf numFmtId="164" fontId="1" fillId="2" borderId="18" xfId="0" applyNumberFormat="1" applyFont="1" applyFill="1" applyBorder="1"/>
    <xf numFmtId="0" fontId="0" fillId="2" borderId="14" xfId="0" quotePrefix="1" applyFill="1" applyBorder="1"/>
    <xf numFmtId="16" fontId="7" fillId="0" borderId="0" xfId="0" quotePrefix="1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Serpent Lake Ice-Out by Year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(43 is May 13, -6 is Mar 25)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1981 to 2020 Avg = April 18th</a:t>
            </a:r>
          </a:p>
        </c:rich>
      </c:tx>
      <c:layout>
        <c:manualLayout>
          <c:xMode val="edge"/>
          <c:yMode val="edge"/>
          <c:x val="0.22493268621594717"/>
          <c:y val="3.09278868877022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1522277063953"/>
          <c:y val="0.15257731958762888"/>
          <c:w val="0.74254939063926639"/>
          <c:h val="0.7051546391752577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'Serpent Data'!$B$4:$B$43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xVal>
          <c:yVal>
            <c:numRef>
              <c:f>'Serpent Data'!$C$4:$C$43</c:f>
              <c:numCache>
                <c:formatCode>General</c:formatCode>
                <c:ptCount val="40"/>
                <c:pt idx="0">
                  <c:v>8</c:v>
                </c:pt>
                <c:pt idx="1">
                  <c:v>27</c:v>
                </c:pt>
                <c:pt idx="2">
                  <c:v>24</c:v>
                </c:pt>
                <c:pt idx="3">
                  <c:v>16</c:v>
                </c:pt>
                <c:pt idx="4">
                  <c:v>21</c:v>
                </c:pt>
                <c:pt idx="5">
                  <c:v>15</c:v>
                </c:pt>
                <c:pt idx="6">
                  <c:v>8</c:v>
                </c:pt>
                <c:pt idx="7">
                  <c:v>17</c:v>
                </c:pt>
                <c:pt idx="8">
                  <c:v>25</c:v>
                </c:pt>
                <c:pt idx="9">
                  <c:v>22</c:v>
                </c:pt>
                <c:pt idx="10">
                  <c:v>13</c:v>
                </c:pt>
                <c:pt idx="11">
                  <c:v>17</c:v>
                </c:pt>
                <c:pt idx="12">
                  <c:v>23</c:v>
                </c:pt>
                <c:pt idx="13">
                  <c:v>18</c:v>
                </c:pt>
                <c:pt idx="14">
                  <c:v>29</c:v>
                </c:pt>
                <c:pt idx="15">
                  <c:v>31</c:v>
                </c:pt>
                <c:pt idx="16">
                  <c:v>23</c:v>
                </c:pt>
                <c:pt idx="17">
                  <c:v>6</c:v>
                </c:pt>
                <c:pt idx="18">
                  <c:v>10</c:v>
                </c:pt>
                <c:pt idx="19">
                  <c:v>0</c:v>
                </c:pt>
                <c:pt idx="20">
                  <c:v>28</c:v>
                </c:pt>
                <c:pt idx="21">
                  <c:v>18</c:v>
                </c:pt>
                <c:pt idx="22">
                  <c:v>15</c:v>
                </c:pt>
                <c:pt idx="23">
                  <c:v>17</c:v>
                </c:pt>
                <c:pt idx="24">
                  <c:v>13</c:v>
                </c:pt>
                <c:pt idx="25">
                  <c:v>9</c:v>
                </c:pt>
                <c:pt idx="26" formatCode="0">
                  <c:v>21</c:v>
                </c:pt>
                <c:pt idx="27" formatCode="0">
                  <c:v>34</c:v>
                </c:pt>
                <c:pt idx="28" formatCode="0">
                  <c:v>22</c:v>
                </c:pt>
                <c:pt idx="29" formatCode="0">
                  <c:v>1</c:v>
                </c:pt>
                <c:pt idx="30" formatCode="0">
                  <c:v>25</c:v>
                </c:pt>
                <c:pt idx="31" formatCode="0">
                  <c:v>-6</c:v>
                </c:pt>
                <c:pt idx="32" formatCode="0">
                  <c:v>43</c:v>
                </c:pt>
                <c:pt idx="33" formatCode="0">
                  <c:v>31</c:v>
                </c:pt>
                <c:pt idx="34" formatCode="0">
                  <c:v>12</c:v>
                </c:pt>
                <c:pt idx="35" formatCode="0">
                  <c:v>5</c:v>
                </c:pt>
                <c:pt idx="36" formatCode="0">
                  <c:v>5</c:v>
                </c:pt>
                <c:pt idx="37" formatCode="0">
                  <c:v>34</c:v>
                </c:pt>
                <c:pt idx="38" formatCode="0">
                  <c:v>24</c:v>
                </c:pt>
                <c:pt idx="39" formatCode="0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CD-4FC5-B9DF-D3B21E3669E9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'Serpent Data'!$B$4:$B$43</c:f>
              <c:numCache>
                <c:formatCode>General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xVal>
          <c:yVal>
            <c:numRef>
              <c:f>'Serpent Data'!$D$4:$D$43</c:f>
              <c:numCache>
                <c:formatCode>0.0</c:formatCode>
                <c:ptCount val="40"/>
                <c:pt idx="0">
                  <c:v>18.073170731707314</c:v>
                </c:pt>
                <c:pt idx="1">
                  <c:v>18.069418386491556</c:v>
                </c:pt>
                <c:pt idx="2">
                  <c:v>18.065666041275797</c:v>
                </c:pt>
                <c:pt idx="3">
                  <c:v>18.061913696060035</c:v>
                </c:pt>
                <c:pt idx="4">
                  <c:v>18.058161350844276</c:v>
                </c:pt>
                <c:pt idx="5">
                  <c:v>18.054409005628514</c:v>
                </c:pt>
                <c:pt idx="6">
                  <c:v>18.050656660412756</c:v>
                </c:pt>
                <c:pt idx="7">
                  <c:v>18.046904315196997</c:v>
                </c:pt>
                <c:pt idx="8">
                  <c:v>18.043151969981235</c:v>
                </c:pt>
                <c:pt idx="9">
                  <c:v>18.039399624765476</c:v>
                </c:pt>
                <c:pt idx="10">
                  <c:v>18.035647279549718</c:v>
                </c:pt>
                <c:pt idx="11">
                  <c:v>18.031894934333955</c:v>
                </c:pt>
                <c:pt idx="12">
                  <c:v>18.028142589118197</c:v>
                </c:pt>
                <c:pt idx="13">
                  <c:v>18.024390243902438</c:v>
                </c:pt>
                <c:pt idx="14">
                  <c:v>18.020637898686676</c:v>
                </c:pt>
                <c:pt idx="15">
                  <c:v>18.016885553470917</c:v>
                </c:pt>
                <c:pt idx="16">
                  <c:v>18.013133208255155</c:v>
                </c:pt>
                <c:pt idx="17">
                  <c:v>18.009380863039397</c:v>
                </c:pt>
                <c:pt idx="18">
                  <c:v>18.005628517823638</c:v>
                </c:pt>
                <c:pt idx="19">
                  <c:v>18.001876172607879</c:v>
                </c:pt>
                <c:pt idx="20">
                  <c:v>17.998123827392117</c:v>
                </c:pt>
                <c:pt idx="21">
                  <c:v>17.994371482176359</c:v>
                </c:pt>
                <c:pt idx="22">
                  <c:v>17.990619136960596</c:v>
                </c:pt>
                <c:pt idx="23">
                  <c:v>17.986866791744838</c:v>
                </c:pt>
                <c:pt idx="24">
                  <c:v>17.983114446529079</c:v>
                </c:pt>
                <c:pt idx="25">
                  <c:v>17.97936210131332</c:v>
                </c:pt>
                <c:pt idx="26">
                  <c:v>17.975609756097558</c:v>
                </c:pt>
                <c:pt idx="27">
                  <c:v>17.9718574108818</c:v>
                </c:pt>
                <c:pt idx="28">
                  <c:v>17.968105065666037</c:v>
                </c:pt>
                <c:pt idx="29">
                  <c:v>17.964352720450279</c:v>
                </c:pt>
                <c:pt idx="30">
                  <c:v>17.96060037523452</c:v>
                </c:pt>
                <c:pt idx="31">
                  <c:v>17.956848030018762</c:v>
                </c:pt>
                <c:pt idx="32">
                  <c:v>17.953095684802999</c:v>
                </c:pt>
                <c:pt idx="33">
                  <c:v>17.949343339587241</c:v>
                </c:pt>
                <c:pt idx="34">
                  <c:v>17.945590994371479</c:v>
                </c:pt>
                <c:pt idx="35">
                  <c:v>17.94183864915572</c:v>
                </c:pt>
                <c:pt idx="36">
                  <c:v>17.938086303939961</c:v>
                </c:pt>
                <c:pt idx="37">
                  <c:v>17.934333958724199</c:v>
                </c:pt>
                <c:pt idx="38">
                  <c:v>17.930581613508441</c:v>
                </c:pt>
                <c:pt idx="39">
                  <c:v>17.926829268292682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CD-4FC5-B9DF-D3B21E366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435952"/>
        <c:axId val="1"/>
      </c:scatterChart>
      <c:valAx>
        <c:axId val="307435952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 of Observation</a:t>
                </a:r>
              </a:p>
            </c:rich>
          </c:tx>
          <c:layout>
            <c:manualLayout>
              <c:xMode val="edge"/>
              <c:yMode val="edge"/>
              <c:x val="0.37398463661869852"/>
              <c:y val="0.921649353217820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Ice-out (Number of Days after March 31)</a:t>
                </a:r>
              </a:p>
            </c:rich>
          </c:tx>
          <c:layout>
            <c:manualLayout>
              <c:xMode val="edge"/>
              <c:yMode val="edge"/>
              <c:x val="4.3360541677979911E-2"/>
              <c:y val="0.424742309510161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7435952"/>
        <c:crossesAt val="1980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10</xdr:row>
      <xdr:rowOff>19050</xdr:rowOff>
    </xdr:from>
    <xdr:to>
      <xdr:col>11</xdr:col>
      <xdr:colOff>0</xdr:colOff>
      <xdr:row>47</xdr:row>
      <xdr:rowOff>104775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FBF34B92-3998-4A93-90E7-6025B2930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abSelected="1" workbookViewId="0">
      <selection activeCell="N58" sqref="N58"/>
    </sheetView>
  </sheetViews>
  <sheetFormatPr baseColWidth="10" defaultColWidth="8.83203125" defaultRowHeight="13" x14ac:dyDescent="0.15"/>
  <cols>
    <col min="1" max="1" width="3" bestFit="1" customWidth="1"/>
    <col min="2" max="2" width="5.6640625" customWidth="1"/>
    <col min="3" max="3" width="5.83203125" customWidth="1"/>
    <col min="4" max="4" width="6.5" bestFit="1" customWidth="1"/>
    <col min="5" max="5" width="9.6640625" bestFit="1" customWidth="1"/>
    <col min="10" max="10" width="9.5" bestFit="1" customWidth="1"/>
  </cols>
  <sheetData>
    <row r="1" spans="1:14" ht="18" x14ac:dyDescent="0.2">
      <c r="A1" s="6" t="s">
        <v>92</v>
      </c>
    </row>
    <row r="3" spans="1:14" x14ac:dyDescent="0.15">
      <c r="B3" s="9" t="s">
        <v>0</v>
      </c>
      <c r="C3" s="9" t="s">
        <v>4</v>
      </c>
      <c r="D3" s="9" t="s">
        <v>1</v>
      </c>
      <c r="E3" s="43" t="s">
        <v>71</v>
      </c>
      <c r="F3" s="13">
        <f>SLOPE(C4:C43,B4:B43)</f>
        <v>-3.7523452157598499E-3</v>
      </c>
      <c r="G3" s="16" t="s">
        <v>82</v>
      </c>
      <c r="J3" s="1"/>
      <c r="K3" s="18"/>
      <c r="L3" s="1"/>
      <c r="M3" s="1"/>
    </row>
    <row r="4" spans="1:14" x14ac:dyDescent="0.15">
      <c r="A4">
        <v>1</v>
      </c>
      <c r="B4">
        <v>1981</v>
      </c>
      <c r="C4" s="14">
        <v>8</v>
      </c>
      <c r="D4" s="12">
        <f>$F$3*B4+$F$4</f>
        <v>18.073170731707314</v>
      </c>
      <c r="E4" s="44"/>
      <c r="F4" s="13">
        <f>INTERCEPT(C4:C43,B4:B43)</f>
        <v>25.506566604127578</v>
      </c>
      <c r="G4" s="17" t="s">
        <v>83</v>
      </c>
      <c r="K4" s="18"/>
      <c r="L4" s="1"/>
      <c r="M4" s="1"/>
    </row>
    <row r="5" spans="1:14" x14ac:dyDescent="0.15">
      <c r="A5">
        <v>2</v>
      </c>
      <c r="B5">
        <v>1982</v>
      </c>
      <c r="C5" s="14">
        <v>27</v>
      </c>
      <c r="D5" s="12">
        <f t="shared" ref="D5:D31" si="0">$F$3*B5+$F$4</f>
        <v>18.069418386491556</v>
      </c>
      <c r="E5" s="45"/>
      <c r="F5" s="13" t="s">
        <v>3</v>
      </c>
      <c r="G5" s="13"/>
      <c r="L5" s="1"/>
    </row>
    <row r="6" spans="1:14" ht="14" thickBot="1" x14ac:dyDescent="0.2">
      <c r="A6">
        <v>3</v>
      </c>
      <c r="B6">
        <v>1983</v>
      </c>
      <c r="C6" s="14">
        <v>24</v>
      </c>
      <c r="D6" s="12">
        <f t="shared" si="0"/>
        <v>18.065666041275797</v>
      </c>
      <c r="E6" s="42" t="s">
        <v>81</v>
      </c>
      <c r="F6" s="13"/>
      <c r="G6" s="13"/>
      <c r="J6" s="13"/>
      <c r="K6" s="8"/>
    </row>
    <row r="7" spans="1:14" ht="14" thickBot="1" x14ac:dyDescent="0.2">
      <c r="A7">
        <v>4</v>
      </c>
      <c r="B7">
        <v>1984</v>
      </c>
      <c r="C7" s="14">
        <v>16</v>
      </c>
      <c r="D7" s="12">
        <f t="shared" si="0"/>
        <v>18.061913696060035</v>
      </c>
      <c r="E7" s="45"/>
      <c r="F7" s="72" t="s">
        <v>96</v>
      </c>
      <c r="G7" s="73"/>
      <c r="H7" s="73"/>
      <c r="I7" s="73"/>
      <c r="J7" s="74"/>
      <c r="K7" s="75"/>
    </row>
    <row r="8" spans="1:14" x14ac:dyDescent="0.15">
      <c r="A8">
        <v>5</v>
      </c>
      <c r="B8">
        <v>1985</v>
      </c>
      <c r="C8" s="14">
        <v>21</v>
      </c>
      <c r="D8" s="12">
        <f t="shared" si="0"/>
        <v>18.058161350844276</v>
      </c>
      <c r="E8" s="45"/>
      <c r="J8" s="10"/>
      <c r="K8" s="8"/>
      <c r="M8" s="77"/>
    </row>
    <row r="9" spans="1:14" x14ac:dyDescent="0.15">
      <c r="A9">
        <v>6</v>
      </c>
      <c r="B9">
        <v>1986</v>
      </c>
      <c r="C9" s="14">
        <v>15</v>
      </c>
      <c r="D9" s="12">
        <f t="shared" si="0"/>
        <v>18.054409005628514</v>
      </c>
      <c r="E9" s="46"/>
      <c r="M9" s="77"/>
    </row>
    <row r="10" spans="1:14" x14ac:dyDescent="0.15">
      <c r="A10">
        <v>7</v>
      </c>
      <c r="B10">
        <v>1987</v>
      </c>
      <c r="C10" s="14">
        <v>8</v>
      </c>
      <c r="D10" s="12">
        <f t="shared" si="0"/>
        <v>18.050656660412756</v>
      </c>
      <c r="E10" s="45"/>
      <c r="G10" s="63"/>
      <c r="H10" s="63"/>
      <c r="I10" s="63"/>
      <c r="J10" s="63"/>
      <c r="K10" s="64"/>
      <c r="M10" s="77"/>
    </row>
    <row r="11" spans="1:14" x14ac:dyDescent="0.15">
      <c r="A11">
        <v>8</v>
      </c>
      <c r="B11">
        <v>1988</v>
      </c>
      <c r="C11" s="14">
        <v>17</v>
      </c>
      <c r="D11" s="12">
        <f t="shared" si="0"/>
        <v>18.046904315196997</v>
      </c>
      <c r="E11" s="45"/>
      <c r="M11" s="1" t="s">
        <v>84</v>
      </c>
    </row>
    <row r="12" spans="1:14" x14ac:dyDescent="0.15">
      <c r="A12">
        <v>9</v>
      </c>
      <c r="B12">
        <v>1989</v>
      </c>
      <c r="C12" s="14">
        <v>25</v>
      </c>
      <c r="D12" s="12">
        <f t="shared" si="0"/>
        <v>18.043151969981235</v>
      </c>
      <c r="E12" s="45"/>
      <c r="M12" s="1" t="s">
        <v>86</v>
      </c>
    </row>
    <row r="13" spans="1:14" x14ac:dyDescent="0.15">
      <c r="A13">
        <v>10</v>
      </c>
      <c r="B13">
        <v>1990</v>
      </c>
      <c r="C13" s="14">
        <v>22</v>
      </c>
      <c r="D13" s="12">
        <f t="shared" si="0"/>
        <v>18.039399624765476</v>
      </c>
      <c r="E13" s="45"/>
      <c r="M13" s="1" t="s">
        <v>93</v>
      </c>
    </row>
    <row r="14" spans="1:14" x14ac:dyDescent="0.15">
      <c r="A14">
        <v>11</v>
      </c>
      <c r="B14">
        <v>1991</v>
      </c>
      <c r="C14" s="14">
        <v>13</v>
      </c>
      <c r="D14" s="12">
        <f t="shared" si="0"/>
        <v>18.035647279549718</v>
      </c>
      <c r="E14" s="44" t="s">
        <v>80</v>
      </c>
    </row>
    <row r="15" spans="1:14" x14ac:dyDescent="0.15">
      <c r="A15">
        <v>12</v>
      </c>
      <c r="B15">
        <v>1992</v>
      </c>
      <c r="C15" s="14">
        <v>17</v>
      </c>
      <c r="D15" s="12">
        <f t="shared" si="0"/>
        <v>18.031894934333955</v>
      </c>
      <c r="E15" s="45"/>
      <c r="M15" s="9" t="s">
        <v>95</v>
      </c>
      <c r="N15" s="9" t="s">
        <v>94</v>
      </c>
    </row>
    <row r="16" spans="1:14" x14ac:dyDescent="0.15">
      <c r="A16">
        <v>13</v>
      </c>
      <c r="B16">
        <v>1993</v>
      </c>
      <c r="C16" s="14">
        <v>23</v>
      </c>
      <c r="D16" s="12">
        <f t="shared" si="0"/>
        <v>18.028142589118197</v>
      </c>
      <c r="E16" s="45"/>
      <c r="M16" s="66"/>
      <c r="N16" s="67"/>
    </row>
    <row r="17" spans="1:14" x14ac:dyDescent="0.15">
      <c r="A17">
        <v>14</v>
      </c>
      <c r="B17">
        <v>1994</v>
      </c>
      <c r="C17" s="14">
        <v>18</v>
      </c>
      <c r="D17" s="12">
        <f t="shared" si="0"/>
        <v>18.024390243902438</v>
      </c>
      <c r="E17" s="45"/>
      <c r="M17" s="68"/>
      <c r="N17" s="69"/>
    </row>
    <row r="18" spans="1:14" x14ac:dyDescent="0.15">
      <c r="A18">
        <v>15</v>
      </c>
      <c r="B18">
        <v>1995</v>
      </c>
      <c r="C18" s="14">
        <v>29</v>
      </c>
      <c r="D18" s="12">
        <f t="shared" si="0"/>
        <v>18.020637898686676</v>
      </c>
      <c r="E18" s="45"/>
      <c r="M18" s="71">
        <v>43186</v>
      </c>
      <c r="N18" s="20">
        <v>-4</v>
      </c>
    </row>
    <row r="19" spans="1:14" x14ac:dyDescent="0.15">
      <c r="A19">
        <v>16</v>
      </c>
      <c r="B19">
        <v>1996</v>
      </c>
      <c r="C19" s="14">
        <v>31</v>
      </c>
      <c r="D19" s="12">
        <f t="shared" si="0"/>
        <v>18.016885553470917</v>
      </c>
      <c r="E19" s="42" t="s">
        <v>63</v>
      </c>
      <c r="M19" s="71">
        <v>43187</v>
      </c>
      <c r="N19" s="20">
        <v>-3</v>
      </c>
    </row>
    <row r="20" spans="1:14" x14ac:dyDescent="0.15">
      <c r="A20">
        <v>17</v>
      </c>
      <c r="B20">
        <v>1997</v>
      </c>
      <c r="C20" s="14">
        <v>23</v>
      </c>
      <c r="D20" s="12">
        <f t="shared" si="0"/>
        <v>18.013133208255155</v>
      </c>
      <c r="E20" s="45"/>
      <c r="M20" s="71">
        <v>43188</v>
      </c>
      <c r="N20" s="20">
        <v>-2</v>
      </c>
    </row>
    <row r="21" spans="1:14" x14ac:dyDescent="0.15">
      <c r="A21">
        <v>18</v>
      </c>
      <c r="B21">
        <v>1998</v>
      </c>
      <c r="C21" s="14">
        <v>6</v>
      </c>
      <c r="D21" s="12">
        <f t="shared" si="0"/>
        <v>18.009380863039397</v>
      </c>
      <c r="E21" s="45"/>
      <c r="M21" s="71">
        <v>43189</v>
      </c>
      <c r="N21" s="20">
        <v>-1</v>
      </c>
    </row>
    <row r="22" spans="1:14" x14ac:dyDescent="0.15">
      <c r="A22">
        <v>19</v>
      </c>
      <c r="B22">
        <v>1999</v>
      </c>
      <c r="C22" s="14">
        <v>10</v>
      </c>
      <c r="D22" s="12">
        <f t="shared" si="0"/>
        <v>18.005628517823638</v>
      </c>
      <c r="E22" s="45"/>
      <c r="M22" s="71">
        <v>43190</v>
      </c>
      <c r="N22" s="20">
        <v>0</v>
      </c>
    </row>
    <row r="23" spans="1:14" x14ac:dyDescent="0.15">
      <c r="A23">
        <v>20</v>
      </c>
      <c r="B23">
        <v>2000</v>
      </c>
      <c r="C23" s="14">
        <v>0</v>
      </c>
      <c r="D23" s="12">
        <f t="shared" si="0"/>
        <v>18.001876172607879</v>
      </c>
      <c r="E23" s="47" t="s">
        <v>64</v>
      </c>
      <c r="M23" s="71">
        <v>43191</v>
      </c>
      <c r="N23" s="20">
        <v>1</v>
      </c>
    </row>
    <row r="24" spans="1:14" x14ac:dyDescent="0.15">
      <c r="A24">
        <v>21</v>
      </c>
      <c r="B24">
        <v>2001</v>
      </c>
      <c r="C24" s="14">
        <v>28</v>
      </c>
      <c r="D24" s="12">
        <f t="shared" si="0"/>
        <v>17.998123827392117</v>
      </c>
      <c r="E24" s="45"/>
      <c r="M24" s="65" t="s">
        <v>87</v>
      </c>
      <c r="N24" s="70" t="s">
        <v>87</v>
      </c>
    </row>
    <row r="25" spans="1:14" x14ac:dyDescent="0.15">
      <c r="A25">
        <v>22</v>
      </c>
      <c r="B25">
        <v>2002</v>
      </c>
      <c r="C25" s="14">
        <v>18</v>
      </c>
      <c r="D25" s="12">
        <f t="shared" si="0"/>
        <v>17.994371482176359</v>
      </c>
      <c r="E25" s="45"/>
      <c r="M25" s="65" t="s">
        <v>87</v>
      </c>
      <c r="N25" s="70" t="s">
        <v>87</v>
      </c>
    </row>
    <row r="26" spans="1:14" x14ac:dyDescent="0.15">
      <c r="A26">
        <v>23</v>
      </c>
      <c r="B26">
        <v>2003</v>
      </c>
      <c r="C26" s="14">
        <v>15</v>
      </c>
      <c r="D26" s="12">
        <f t="shared" si="0"/>
        <v>17.990619136960596</v>
      </c>
      <c r="E26" s="45"/>
      <c r="M26" s="71">
        <v>43219</v>
      </c>
      <c r="N26" s="20">
        <v>29</v>
      </c>
    </row>
    <row r="27" spans="1:14" x14ac:dyDescent="0.15">
      <c r="A27">
        <v>24</v>
      </c>
      <c r="B27">
        <v>2004</v>
      </c>
      <c r="C27" s="14">
        <v>17</v>
      </c>
      <c r="D27" s="12">
        <f t="shared" si="0"/>
        <v>17.986866791744838</v>
      </c>
      <c r="E27" s="45"/>
      <c r="M27" s="71">
        <v>43220</v>
      </c>
      <c r="N27" s="20">
        <v>30</v>
      </c>
    </row>
    <row r="28" spans="1:14" x14ac:dyDescent="0.15">
      <c r="A28">
        <v>25</v>
      </c>
      <c r="B28">
        <v>2005</v>
      </c>
      <c r="C28" s="14">
        <v>13</v>
      </c>
      <c r="D28" s="12">
        <f t="shared" si="0"/>
        <v>17.983114446529079</v>
      </c>
      <c r="E28" s="45"/>
      <c r="M28" s="71">
        <v>43221</v>
      </c>
      <c r="N28" s="20">
        <v>31</v>
      </c>
    </row>
    <row r="29" spans="1:14" x14ac:dyDescent="0.15">
      <c r="A29">
        <v>26</v>
      </c>
      <c r="B29">
        <v>2006</v>
      </c>
      <c r="C29" s="14">
        <v>9</v>
      </c>
      <c r="D29" s="12">
        <f t="shared" si="0"/>
        <v>17.97936210131332</v>
      </c>
      <c r="E29" s="45"/>
      <c r="M29" s="71">
        <v>43222</v>
      </c>
      <c r="N29" s="20">
        <v>32</v>
      </c>
    </row>
    <row r="30" spans="1:14" x14ac:dyDescent="0.15">
      <c r="A30">
        <v>27</v>
      </c>
      <c r="B30">
        <v>2007</v>
      </c>
      <c r="C30" s="15">
        <v>21</v>
      </c>
      <c r="D30" s="12">
        <f t="shared" si="0"/>
        <v>17.975609756097558</v>
      </c>
      <c r="E30" s="45"/>
      <c r="M30" s="71">
        <v>43223</v>
      </c>
      <c r="N30" s="20">
        <v>33</v>
      </c>
    </row>
    <row r="31" spans="1:14" x14ac:dyDescent="0.15">
      <c r="A31">
        <v>28</v>
      </c>
      <c r="B31">
        <v>2008</v>
      </c>
      <c r="C31" s="15">
        <v>34</v>
      </c>
      <c r="D31" s="12">
        <f t="shared" si="0"/>
        <v>17.9718574108818</v>
      </c>
      <c r="E31" s="44" t="s">
        <v>65</v>
      </c>
      <c r="M31" s="71">
        <v>43224</v>
      </c>
      <c r="N31" s="20">
        <v>34</v>
      </c>
    </row>
    <row r="32" spans="1:14" x14ac:dyDescent="0.15">
      <c r="A32">
        <v>29</v>
      </c>
      <c r="B32">
        <v>2009</v>
      </c>
      <c r="C32" s="15">
        <v>22</v>
      </c>
      <c r="D32" s="12">
        <f t="shared" ref="D32:D43" si="1">$F$3*B32+$F$4</f>
        <v>17.968105065666037</v>
      </c>
      <c r="E32" s="45"/>
      <c r="M32" s="71">
        <v>43225</v>
      </c>
      <c r="N32" s="20">
        <v>35</v>
      </c>
    </row>
    <row r="33" spans="1:15" x14ac:dyDescent="0.15">
      <c r="A33">
        <v>30</v>
      </c>
      <c r="B33">
        <v>2010</v>
      </c>
      <c r="C33" s="15">
        <v>1</v>
      </c>
      <c r="D33" s="12">
        <f t="shared" si="1"/>
        <v>17.964352720450279</v>
      </c>
      <c r="E33" s="45"/>
      <c r="M33" s="71">
        <v>43226</v>
      </c>
      <c r="N33" s="20">
        <v>36</v>
      </c>
    </row>
    <row r="34" spans="1:15" x14ac:dyDescent="0.15">
      <c r="A34">
        <v>31</v>
      </c>
      <c r="B34">
        <v>2011</v>
      </c>
      <c r="C34" s="15">
        <v>25</v>
      </c>
      <c r="D34" s="12">
        <f t="shared" si="1"/>
        <v>17.96060037523452</v>
      </c>
      <c r="E34" s="45"/>
      <c r="M34" s="71">
        <v>43227</v>
      </c>
      <c r="N34" s="20">
        <v>37</v>
      </c>
    </row>
    <row r="35" spans="1:15" x14ac:dyDescent="0.15">
      <c r="A35">
        <v>32</v>
      </c>
      <c r="B35">
        <v>2012</v>
      </c>
      <c r="C35" s="15">
        <v>-6</v>
      </c>
      <c r="D35" s="12">
        <f t="shared" si="1"/>
        <v>17.956848030018762</v>
      </c>
      <c r="E35" s="42" t="s">
        <v>72</v>
      </c>
      <c r="M35" s="71">
        <v>43228</v>
      </c>
      <c r="N35" s="20">
        <v>38</v>
      </c>
    </row>
    <row r="36" spans="1:15" x14ac:dyDescent="0.15">
      <c r="A36">
        <v>33</v>
      </c>
      <c r="B36">
        <v>2013</v>
      </c>
      <c r="C36" s="28">
        <v>43</v>
      </c>
      <c r="D36" s="12">
        <f t="shared" si="1"/>
        <v>17.953095684802999</v>
      </c>
      <c r="E36" s="42" t="s">
        <v>77</v>
      </c>
      <c r="M36" s="71">
        <v>43229</v>
      </c>
      <c r="N36" s="20">
        <v>39</v>
      </c>
    </row>
    <row r="37" spans="1:15" x14ac:dyDescent="0.15">
      <c r="A37">
        <v>34</v>
      </c>
      <c r="B37">
        <v>2014</v>
      </c>
      <c r="C37" s="15">
        <v>31</v>
      </c>
      <c r="D37" s="12">
        <f t="shared" si="1"/>
        <v>17.949343339587241</v>
      </c>
      <c r="E37" s="42" t="s">
        <v>63</v>
      </c>
      <c r="M37" s="71">
        <v>43230</v>
      </c>
      <c r="N37" s="20">
        <v>40</v>
      </c>
    </row>
    <row r="38" spans="1:15" x14ac:dyDescent="0.15">
      <c r="A38">
        <v>35</v>
      </c>
      <c r="B38">
        <v>2015</v>
      </c>
      <c r="C38" s="15">
        <v>12</v>
      </c>
      <c r="D38" s="12">
        <f t="shared" si="1"/>
        <v>17.945590994371479</v>
      </c>
      <c r="E38" s="42"/>
      <c r="M38" s="77"/>
    </row>
    <row r="39" spans="1:15" x14ac:dyDescent="0.15">
      <c r="A39">
        <v>36</v>
      </c>
      <c r="B39">
        <v>2016</v>
      </c>
      <c r="C39" s="28">
        <v>5</v>
      </c>
      <c r="D39" s="12">
        <f t="shared" si="1"/>
        <v>17.94183864915572</v>
      </c>
      <c r="E39" s="42"/>
      <c r="M39" s="77"/>
    </row>
    <row r="40" spans="1:15" x14ac:dyDescent="0.15">
      <c r="A40">
        <v>37</v>
      </c>
      <c r="B40">
        <v>2017</v>
      </c>
      <c r="C40" s="28">
        <v>5</v>
      </c>
      <c r="D40" s="12">
        <f t="shared" si="1"/>
        <v>17.938086303939961</v>
      </c>
      <c r="E40" s="42"/>
      <c r="M40" s="77"/>
    </row>
    <row r="41" spans="1:15" x14ac:dyDescent="0.15">
      <c r="A41">
        <v>38</v>
      </c>
      <c r="B41">
        <v>2018</v>
      </c>
      <c r="C41" s="28">
        <v>34</v>
      </c>
      <c r="D41" s="12">
        <f t="shared" si="1"/>
        <v>17.934333958724199</v>
      </c>
      <c r="E41" s="57" t="s">
        <v>65</v>
      </c>
      <c r="L41" s="62"/>
      <c r="M41" s="77"/>
    </row>
    <row r="42" spans="1:15" x14ac:dyDescent="0.15">
      <c r="A42">
        <v>39</v>
      </c>
      <c r="B42">
        <v>2019</v>
      </c>
      <c r="C42" s="28">
        <v>24</v>
      </c>
      <c r="D42" s="12">
        <f t="shared" si="1"/>
        <v>17.930581613508441</v>
      </c>
      <c r="E42" s="42"/>
      <c r="M42" s="77"/>
    </row>
    <row r="43" spans="1:15" ht="14" thickBot="1" x14ac:dyDescent="0.2">
      <c r="A43">
        <v>40</v>
      </c>
      <c r="B43">
        <v>2020</v>
      </c>
      <c r="C43" s="28">
        <v>16</v>
      </c>
      <c r="D43" s="12">
        <f t="shared" si="1"/>
        <v>17.926829268292682</v>
      </c>
      <c r="E43" s="76"/>
      <c r="L43" s="78"/>
      <c r="M43" s="64"/>
      <c r="N43" s="64"/>
      <c r="O43" s="64"/>
    </row>
    <row r="44" spans="1:15" ht="14" thickBot="1" x14ac:dyDescent="0.2">
      <c r="A44" s="41"/>
      <c r="B44" s="48" t="s">
        <v>2</v>
      </c>
      <c r="C44" s="49">
        <f>AVERAGE(C4:C43)</f>
        <v>18</v>
      </c>
      <c r="D44" s="41"/>
      <c r="E44" s="50" t="s">
        <v>78</v>
      </c>
      <c r="L44" s="78"/>
      <c r="M44" s="64"/>
      <c r="N44" s="64"/>
      <c r="O44" s="64"/>
    </row>
    <row r="45" spans="1:15" x14ac:dyDescent="0.15">
      <c r="B45" s="11" t="s">
        <v>60</v>
      </c>
      <c r="C45">
        <f>STDEV(C4:C43)</f>
        <v>10.350275606388708</v>
      </c>
    </row>
    <row r="46" spans="1:15" x14ac:dyDescent="0.15">
      <c r="B46" s="27" t="s">
        <v>73</v>
      </c>
      <c r="C46">
        <f>C44-1.96*C45</f>
        <v>-2.2865401885218688</v>
      </c>
      <c r="D46" s="52"/>
      <c r="E46" s="59" t="s">
        <v>88</v>
      </c>
    </row>
    <row r="47" spans="1:15" x14ac:dyDescent="0.15">
      <c r="B47" s="27" t="s">
        <v>74</v>
      </c>
      <c r="C47">
        <f>C44+1.96*C45</f>
        <v>38.286540188521869</v>
      </c>
      <c r="D47" s="52"/>
      <c r="E47" s="58" t="s">
        <v>89</v>
      </c>
    </row>
    <row r="48" spans="1:15" x14ac:dyDescent="0.15">
      <c r="D48" s="52" t="s">
        <v>61</v>
      </c>
      <c r="E48" s="52"/>
    </row>
    <row r="49" spans="1:17" x14ac:dyDescent="0.15">
      <c r="D49" s="52" t="s">
        <v>66</v>
      </c>
      <c r="E49" s="52"/>
    </row>
    <row r="50" spans="1:17" x14ac:dyDescent="0.15">
      <c r="D50" s="52" t="s">
        <v>62</v>
      </c>
      <c r="E50" s="52"/>
    </row>
    <row r="51" spans="1:17" x14ac:dyDescent="0.15">
      <c r="D51" s="61" t="s">
        <v>79</v>
      </c>
      <c r="E51" s="52"/>
      <c r="G51" s="13"/>
      <c r="H51" s="13"/>
      <c r="I51" s="13"/>
      <c r="J51" s="13"/>
    </row>
    <row r="52" spans="1:17" x14ac:dyDescent="0.15">
      <c r="A52" s="1"/>
      <c r="D52" s="61" t="s">
        <v>90</v>
      </c>
      <c r="E52" s="53"/>
      <c r="G52" s="13"/>
      <c r="H52" s="13"/>
      <c r="I52" s="13"/>
      <c r="J52" s="13"/>
      <c r="P52" s="32"/>
      <c r="Q52" s="32"/>
    </row>
    <row r="53" spans="1:17" x14ac:dyDescent="0.15">
      <c r="A53" s="13"/>
      <c r="B53" s="13"/>
      <c r="C53" s="13"/>
      <c r="D53" s="60" t="s">
        <v>89</v>
      </c>
      <c r="E53" s="55"/>
      <c r="P53" s="32"/>
      <c r="Q53" s="32"/>
    </row>
    <row r="54" spans="1:17" x14ac:dyDescent="0.15">
      <c r="A54" s="13"/>
      <c r="B54" s="13"/>
      <c r="C54" s="13"/>
      <c r="D54" s="54" t="s">
        <v>67</v>
      </c>
      <c r="E54" s="55"/>
    </row>
    <row r="55" spans="1:17" x14ac:dyDescent="0.15">
      <c r="A55" s="13"/>
      <c r="B55" s="13"/>
      <c r="C55" s="13"/>
      <c r="D55" s="60" t="s">
        <v>91</v>
      </c>
      <c r="E55" s="55"/>
    </row>
    <row r="56" spans="1:17" x14ac:dyDescent="0.15">
      <c r="A56" s="13"/>
      <c r="B56" s="13"/>
      <c r="C56" s="13"/>
      <c r="D56" s="29"/>
      <c r="E56" s="56"/>
    </row>
    <row r="57" spans="1:17" x14ac:dyDescent="0.15">
      <c r="A57" s="13"/>
      <c r="B57" s="13"/>
      <c r="C57" s="13"/>
      <c r="D57" s="29"/>
      <c r="E57" s="19"/>
    </row>
    <row r="58" spans="1:17" x14ac:dyDescent="0.15">
      <c r="A58" s="31" t="s">
        <v>70</v>
      </c>
      <c r="B58" s="13"/>
      <c r="C58" s="13"/>
      <c r="D58" s="13"/>
      <c r="E58" s="19"/>
      <c r="G58" s="1"/>
    </row>
    <row r="59" spans="1:17" x14ac:dyDescent="0.15">
      <c r="A59" s="13"/>
      <c r="B59" s="9" t="s">
        <v>0</v>
      </c>
      <c r="C59" s="9" t="s">
        <v>4</v>
      </c>
      <c r="D59" s="30" t="s">
        <v>68</v>
      </c>
      <c r="E59" s="19"/>
      <c r="G59" s="1"/>
    </row>
    <row r="60" spans="1:17" x14ac:dyDescent="0.15">
      <c r="A60" s="13"/>
      <c r="B60" s="32">
        <v>1966</v>
      </c>
      <c r="C60" s="32">
        <v>24</v>
      </c>
      <c r="D60" s="29" t="s">
        <v>69</v>
      </c>
      <c r="E60" s="19"/>
    </row>
    <row r="61" spans="1:17" x14ac:dyDescent="0.15">
      <c r="A61" s="13"/>
      <c r="B61" s="13"/>
      <c r="C61" s="13"/>
      <c r="D61" s="13"/>
      <c r="E61" s="19"/>
    </row>
    <row r="62" spans="1:17" x14ac:dyDescent="0.15">
      <c r="A62" s="13"/>
      <c r="B62" s="13"/>
      <c r="C62" s="13"/>
      <c r="D62" s="13"/>
      <c r="E62" s="19"/>
    </row>
    <row r="63" spans="1:17" x14ac:dyDescent="0.15">
      <c r="A63" s="18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9D7B2-ECB1-4695-8C83-DB7484FCAA30}">
  <dimension ref="A1:E5"/>
  <sheetViews>
    <sheetView workbookViewId="0">
      <selection activeCell="E14" sqref="E14"/>
    </sheetView>
  </sheetViews>
  <sheetFormatPr baseColWidth="10" defaultColWidth="8.83203125" defaultRowHeight="13" x14ac:dyDescent="0.15"/>
  <sheetData>
    <row r="1" spans="1:5" ht="18" x14ac:dyDescent="0.2">
      <c r="A1" s="6" t="s">
        <v>85</v>
      </c>
    </row>
    <row r="4" spans="1:5" x14ac:dyDescent="0.15">
      <c r="B4" s="2" t="s">
        <v>75</v>
      </c>
      <c r="C4" s="51"/>
      <c r="D4" s="51"/>
      <c r="E4" s="3"/>
    </row>
    <row r="5" spans="1:5" x14ac:dyDescent="0.15">
      <c r="B5" s="4" t="s">
        <v>76</v>
      </c>
      <c r="C5" s="33"/>
      <c r="D5" s="33"/>
      <c r="E5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topLeftCell="A19" workbookViewId="0">
      <selection activeCell="L16" sqref="L16"/>
    </sheetView>
  </sheetViews>
  <sheetFormatPr baseColWidth="10" defaultColWidth="8.83203125" defaultRowHeight="13" x14ac:dyDescent="0.15"/>
  <cols>
    <col min="1" max="1" width="5" customWidth="1"/>
    <col min="2" max="2" width="6.5" customWidth="1"/>
    <col min="3" max="3" width="7.1640625" customWidth="1"/>
    <col min="4" max="4" width="6.33203125" customWidth="1"/>
    <col min="5" max="5" width="11.83203125" customWidth="1"/>
    <col min="6" max="6" width="15.33203125" bestFit="1" customWidth="1"/>
    <col min="10" max="10" width="13" customWidth="1"/>
  </cols>
  <sheetData>
    <row r="1" spans="1:8" x14ac:dyDescent="0.15">
      <c r="A1" s="1" t="s">
        <v>11</v>
      </c>
    </row>
    <row r="2" spans="1:8" x14ac:dyDescent="0.15">
      <c r="B2" t="s">
        <v>25</v>
      </c>
    </row>
    <row r="4" spans="1:8" ht="14" thickBot="1" x14ac:dyDescent="0.2">
      <c r="A4" s="14"/>
      <c r="B4" s="14" t="s">
        <v>5</v>
      </c>
      <c r="C4" s="14" t="s">
        <v>6</v>
      </c>
      <c r="D4" s="14" t="s">
        <v>27</v>
      </c>
    </row>
    <row r="5" spans="1:8" x14ac:dyDescent="0.15">
      <c r="A5" s="14">
        <v>1</v>
      </c>
      <c r="B5" s="20">
        <v>1977</v>
      </c>
      <c r="C5" s="20">
        <v>2</v>
      </c>
      <c r="D5" s="7">
        <v>1.5882352941175668</v>
      </c>
      <c r="E5" s="34">
        <v>0.98823529411764732</v>
      </c>
      <c r="F5" s="35">
        <v>-1952.1529411764711</v>
      </c>
    </row>
    <row r="6" spans="1:8" x14ac:dyDescent="0.15">
      <c r="A6" s="14">
        <v>2</v>
      </c>
      <c r="B6" s="20">
        <v>1978</v>
      </c>
      <c r="C6" s="20">
        <v>2</v>
      </c>
      <c r="D6" s="7">
        <v>2.5764705882352246</v>
      </c>
      <c r="E6" s="36">
        <v>2.8817526385684442E-2</v>
      </c>
      <c r="F6" s="37">
        <v>57.188535401030137</v>
      </c>
      <c r="H6" t="s">
        <v>51</v>
      </c>
    </row>
    <row r="7" spans="1:8" x14ac:dyDescent="0.15">
      <c r="A7" s="14">
        <v>3</v>
      </c>
      <c r="B7" s="20">
        <v>1979</v>
      </c>
      <c r="C7" s="20">
        <v>4</v>
      </c>
      <c r="D7" s="7">
        <v>3.5647058823528823</v>
      </c>
      <c r="E7" s="36">
        <v>0.9882352941176471</v>
      </c>
      <c r="F7" s="37">
        <v>0.53136893132405705</v>
      </c>
      <c r="H7" t="s">
        <v>26</v>
      </c>
    </row>
    <row r="8" spans="1:8" x14ac:dyDescent="0.15">
      <c r="A8" s="14">
        <v>4</v>
      </c>
      <c r="B8" s="20">
        <v>1980</v>
      </c>
      <c r="C8" s="20">
        <v>4</v>
      </c>
      <c r="D8" s="7">
        <v>4.5529411764705401</v>
      </c>
      <c r="E8" s="36">
        <v>1176</v>
      </c>
      <c r="F8" s="40">
        <v>14</v>
      </c>
      <c r="H8" t="s">
        <v>52</v>
      </c>
    </row>
    <row r="9" spans="1:8" ht="14" thickBot="1" x14ac:dyDescent="0.2">
      <c r="A9" s="14">
        <v>5</v>
      </c>
      <c r="B9" s="20">
        <v>1981</v>
      </c>
      <c r="C9" s="20">
        <v>6</v>
      </c>
      <c r="D9" s="7">
        <v>5.5411764705881978</v>
      </c>
      <c r="E9" s="38">
        <v>332.04705882352943</v>
      </c>
      <c r="F9" s="39">
        <v>3.9529411764705866</v>
      </c>
      <c r="H9" t="s">
        <v>53</v>
      </c>
    </row>
    <row r="10" spans="1:8" x14ac:dyDescent="0.15">
      <c r="A10" s="14">
        <v>6</v>
      </c>
      <c r="B10" s="20">
        <v>1982</v>
      </c>
      <c r="C10" s="20">
        <v>6</v>
      </c>
      <c r="D10" s="7">
        <v>6.5294117647058556</v>
      </c>
    </row>
    <row r="11" spans="1:8" x14ac:dyDescent="0.15">
      <c r="A11" s="14">
        <v>7</v>
      </c>
      <c r="B11" s="20">
        <v>1983</v>
      </c>
      <c r="C11" s="20">
        <v>8</v>
      </c>
      <c r="D11" s="7">
        <v>7.5176470588235134</v>
      </c>
      <c r="E11" s="14" t="s">
        <v>7</v>
      </c>
      <c r="F11" t="s">
        <v>8</v>
      </c>
    </row>
    <row r="12" spans="1:8" x14ac:dyDescent="0.15">
      <c r="A12" s="14">
        <v>8</v>
      </c>
      <c r="B12" s="20">
        <v>1984</v>
      </c>
      <c r="C12" s="20">
        <v>8</v>
      </c>
      <c r="D12" s="7">
        <v>8.5058823529411711</v>
      </c>
      <c r="E12" s="14" t="s">
        <v>9</v>
      </c>
      <c r="F12" t="s">
        <v>15</v>
      </c>
    </row>
    <row r="13" spans="1:8" x14ac:dyDescent="0.15">
      <c r="A13" s="14">
        <v>9</v>
      </c>
      <c r="B13" s="20">
        <v>1985</v>
      </c>
      <c r="C13" s="20">
        <v>10</v>
      </c>
      <c r="D13" s="7">
        <v>9.4941176470588289</v>
      </c>
      <c r="E13" s="14"/>
      <c r="F13" t="s">
        <v>16</v>
      </c>
    </row>
    <row r="14" spans="1:8" x14ac:dyDescent="0.15">
      <c r="A14" s="14">
        <v>10</v>
      </c>
      <c r="B14" s="20">
        <v>1986</v>
      </c>
      <c r="C14" s="20">
        <v>10</v>
      </c>
      <c r="D14" s="7">
        <v>10.482352941176487</v>
      </c>
      <c r="E14" s="14" t="s">
        <v>10</v>
      </c>
      <c r="F14" t="s">
        <v>14</v>
      </c>
    </row>
    <row r="15" spans="1:8" x14ac:dyDescent="0.15">
      <c r="A15" s="14">
        <v>11</v>
      </c>
      <c r="B15" s="20">
        <v>1987</v>
      </c>
      <c r="C15" s="20">
        <v>12</v>
      </c>
      <c r="D15" s="7">
        <v>11.470588235294144</v>
      </c>
      <c r="E15" s="14" t="s">
        <v>12</v>
      </c>
      <c r="F15" t="s">
        <v>13</v>
      </c>
    </row>
    <row r="16" spans="1:8" ht="14" thickBot="1" x14ac:dyDescent="0.2">
      <c r="A16" s="14">
        <v>12</v>
      </c>
      <c r="B16" s="20">
        <v>1988</v>
      </c>
      <c r="C16" s="20">
        <v>12</v>
      </c>
      <c r="D16" s="7">
        <v>12.458823529411802</v>
      </c>
      <c r="E16" s="14" t="s">
        <v>17</v>
      </c>
      <c r="F16" t="s">
        <v>50</v>
      </c>
    </row>
    <row r="17" spans="1:8" x14ac:dyDescent="0.15">
      <c r="A17" s="14">
        <v>13</v>
      </c>
      <c r="B17" s="20">
        <v>1989</v>
      </c>
      <c r="C17" s="20">
        <v>14</v>
      </c>
      <c r="D17" s="7">
        <v>13.44705882352946</v>
      </c>
      <c r="E17" s="11" t="s">
        <v>44</v>
      </c>
      <c r="F17" s="21" t="s">
        <v>20</v>
      </c>
      <c r="G17" s="22" t="s">
        <v>18</v>
      </c>
    </row>
    <row r="18" spans="1:8" x14ac:dyDescent="0.15">
      <c r="A18" s="14">
        <v>14</v>
      </c>
      <c r="B18" s="20">
        <v>1990</v>
      </c>
      <c r="C18" s="20">
        <v>14</v>
      </c>
      <c r="D18" s="7">
        <v>14.435294117647118</v>
      </c>
      <c r="E18" s="11" t="s">
        <v>45</v>
      </c>
      <c r="F18" s="23" t="s">
        <v>28</v>
      </c>
      <c r="G18" s="24" t="s">
        <v>30</v>
      </c>
    </row>
    <row r="19" spans="1:8" x14ac:dyDescent="0.15">
      <c r="A19" s="14">
        <v>15</v>
      </c>
      <c r="B19" s="20">
        <v>1991</v>
      </c>
      <c r="C19" s="20">
        <v>16</v>
      </c>
      <c r="D19" s="7">
        <v>15.423529411764775</v>
      </c>
      <c r="E19" s="11" t="s">
        <v>46</v>
      </c>
      <c r="F19" s="23" t="s">
        <v>23</v>
      </c>
      <c r="G19" s="24" t="s">
        <v>31</v>
      </c>
    </row>
    <row r="20" spans="1:8" x14ac:dyDescent="0.15">
      <c r="A20" s="14">
        <v>16</v>
      </c>
      <c r="B20" s="20">
        <v>1992</v>
      </c>
      <c r="C20" s="20">
        <v>16</v>
      </c>
      <c r="D20" s="7">
        <v>16.411764705882433</v>
      </c>
      <c r="E20" s="11" t="s">
        <v>47</v>
      </c>
      <c r="F20" s="23" t="s">
        <v>32</v>
      </c>
      <c r="G20" s="24" t="s">
        <v>19</v>
      </c>
    </row>
    <row r="21" spans="1:8" ht="14" thickBot="1" x14ac:dyDescent="0.2">
      <c r="E21" s="11" t="s">
        <v>48</v>
      </c>
      <c r="F21" s="25" t="s">
        <v>33</v>
      </c>
      <c r="G21" s="26" t="s">
        <v>34</v>
      </c>
    </row>
    <row r="22" spans="1:8" x14ac:dyDescent="0.15">
      <c r="E22" t="s">
        <v>49</v>
      </c>
    </row>
    <row r="23" spans="1:8" x14ac:dyDescent="0.15">
      <c r="E23" t="s">
        <v>21</v>
      </c>
      <c r="H23" t="s">
        <v>43</v>
      </c>
    </row>
    <row r="24" spans="1:8" x14ac:dyDescent="0.15">
      <c r="E24" t="s">
        <v>22</v>
      </c>
    </row>
    <row r="25" spans="1:8" x14ac:dyDescent="0.15">
      <c r="E25" t="s">
        <v>42</v>
      </c>
    </row>
    <row r="26" spans="1:8" x14ac:dyDescent="0.15">
      <c r="E26" t="s">
        <v>29</v>
      </c>
    </row>
    <row r="27" spans="1:8" x14ac:dyDescent="0.15">
      <c r="E27" t="s">
        <v>24</v>
      </c>
    </row>
    <row r="28" spans="1:8" x14ac:dyDescent="0.15">
      <c r="E28" t="s">
        <v>35</v>
      </c>
    </row>
    <row r="29" spans="1:8" x14ac:dyDescent="0.15">
      <c r="E29" t="s">
        <v>39</v>
      </c>
    </row>
    <row r="30" spans="1:8" x14ac:dyDescent="0.15">
      <c r="E30" t="s">
        <v>36</v>
      </c>
    </row>
    <row r="31" spans="1:8" x14ac:dyDescent="0.15">
      <c r="E31" t="s">
        <v>37</v>
      </c>
    </row>
    <row r="32" spans="1:8" x14ac:dyDescent="0.15">
      <c r="E32" t="s">
        <v>38</v>
      </c>
    </row>
    <row r="34" spans="1:6" x14ac:dyDescent="0.15">
      <c r="A34" t="s">
        <v>56</v>
      </c>
    </row>
    <row r="35" spans="1:6" x14ac:dyDescent="0.15">
      <c r="B35" t="s">
        <v>54</v>
      </c>
    </row>
    <row r="36" spans="1:6" x14ac:dyDescent="0.15">
      <c r="B36" t="s">
        <v>57</v>
      </c>
      <c r="F36" t="s">
        <v>59</v>
      </c>
    </row>
    <row r="37" spans="1:6" x14ac:dyDescent="0.15">
      <c r="B37" t="s">
        <v>40</v>
      </c>
    </row>
    <row r="38" spans="1:6" x14ac:dyDescent="0.15">
      <c r="B38" t="s">
        <v>41</v>
      </c>
    </row>
    <row r="39" spans="1:6" x14ac:dyDescent="0.15">
      <c r="B39" t="s">
        <v>55</v>
      </c>
    </row>
    <row r="40" spans="1:6" x14ac:dyDescent="0.15">
      <c r="B40" t="s">
        <v>58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Serpent Data</vt:lpstr>
      <vt:lpstr>MN IceOut</vt:lpstr>
      <vt:lpstr>Linest fcn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 J Bowen</dc:creator>
  <cp:lastModifiedBy>Jerry Hartl</cp:lastModifiedBy>
  <cp:lastPrinted>2021-03-12T19:48:08Z</cp:lastPrinted>
  <dcterms:created xsi:type="dcterms:W3CDTF">2003-12-29T19:45:43Z</dcterms:created>
  <dcterms:modified xsi:type="dcterms:W3CDTF">2021-05-12T17:17:14Z</dcterms:modified>
</cp:coreProperties>
</file>